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10\1 výzva\"/>
    </mc:Choice>
  </mc:AlternateContent>
  <xr:revisionPtr revIDLastSave="0" documentId="13_ncr:1_{76D48D6D-0995-47CC-BD0A-EC6D38849AB4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P14" i="1"/>
  <c r="T15" i="1"/>
  <c r="S15" i="1"/>
  <c r="T14" i="1"/>
  <c r="S14" i="1"/>
  <c r="T12" i="1" l="1"/>
  <c r="S13" i="1"/>
  <c r="S11" i="1"/>
  <c r="T11" i="1"/>
  <c r="S12" i="1"/>
  <c r="P11" i="1"/>
  <c r="P12" i="1"/>
  <c r="S9" i="1"/>
  <c r="T9" i="1"/>
  <c r="P9" i="1"/>
  <c r="S8" i="1" l="1"/>
  <c r="T8" i="1"/>
  <c r="S10" i="1"/>
  <c r="T10" i="1"/>
  <c r="P8" i="1"/>
  <c r="P10" i="1"/>
  <c r="S7" i="1"/>
  <c r="T7" i="1"/>
  <c r="P7" i="1"/>
  <c r="Q18" i="1" s="1"/>
  <c r="R18" i="1" l="1"/>
</calcChain>
</file>

<file path=xl/sharedStrings.xml><?xml version="1.0" encoding="utf-8"?>
<sst xmlns="http://schemas.openxmlformats.org/spreadsheetml/2006/main" count="99" uniqueCount="69">
  <si>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</si>
  <si>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</si>
  <si>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</si>
  <si>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</si>
  <si>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</si>
  <si>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</si>
  <si>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</si>
  <si>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</si>
  <si>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</si>
  <si>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</si>
  <si>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</si>
  <si>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</si>
  <si>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30233132-5 - Diskové jednotky </t>
  </si>
  <si>
    <t>30233180-6 - Archivační zařízení flash paměť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</si>
  <si>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</si>
  <si>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</si>
  <si>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</si>
  <si>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</si>
  <si>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</si>
  <si>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</si>
  <si>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</si>
  <si>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</si>
  <si>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</si>
  <si>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</si>
  <si>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</si>
  <si>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</si>
  <si>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</si>
  <si>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</si>
  <si>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</si>
  <si>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</si>
  <si>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</si>
  <si>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</si>
  <si>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</si>
  <si>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</si>
  <si>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</si>
  <si>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</si>
  <si>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14 dní</t>
  </si>
  <si>
    <t xml:space="preserve">Příloha č. 2 Kupní smlouvy - technická specifikace
Výpočetní technika (III.) 010 - 2025 </t>
  </si>
  <si>
    <t>Externí disk</t>
  </si>
  <si>
    <t>Kabel USB-C/USB-A</t>
  </si>
  <si>
    <t>Samostatná faktura</t>
  </si>
  <si>
    <t>Ing. Jiří Basl, Ph.D.,
Tel.: 37763 4249,
603 216 039</t>
  </si>
  <si>
    <t>Univerzitní 26, 
301 00 Plzeň,
Fakulta elektrotechnická - Katedra elektroniky a informačních technologií,
místnost EK 502</t>
  </si>
  <si>
    <t>Externí SSD disk s kapacitou min. 2 TB.
Rychlost čtení až 1050 MB/s.
Rychlost zápisu až 1000 MB/s. 
Uvnitř disk typu M.2. 
Rozhraní USB-C 3.2 Gen2×2. 
Kabel USB-C/USB-C součástí balení.</t>
  </si>
  <si>
    <t>Kabel USB-A to USB-C 3.2 Gen 2 10Gbps. 
Délka 0.5 m. 
Barva nejlépe černá. 
Sync &amp; Charge až 3A/60W. 
3x stíněný, měď.</t>
  </si>
  <si>
    <t>Klávesnice</t>
  </si>
  <si>
    <t>Myš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</si>
  <si>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</si>
  <si>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</si>
  <si>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SGS-2024-014</t>
  </si>
  <si>
    <t>Jarmila Glaserová,  
Tel.: 37763 4301</t>
  </si>
  <si>
    <t>Univerzitní 26, 
301 00 Plzeň,
Fakulta elektrotechnická - Katedra elektroenergetiky,
místnost EK 318</t>
  </si>
  <si>
    <t>Klávesnice, černá, drátová, USB, multimediální, CZ, SK.</t>
  </si>
  <si>
    <t>Počítačová myš, 1 kolečko, 3 tlačítka, USB kabel, černá.</t>
  </si>
  <si>
    <t>Flash disk</t>
  </si>
  <si>
    <t>Ing. Holenda Michael,
Tel.: 37763 1100,
725 424 501</t>
  </si>
  <si>
    <t>Univerzitní 8,
301 00 Plzeň, 
Rektorát - Ekonomický odbor,
místnost UR 222</t>
  </si>
  <si>
    <t>21 dní</t>
  </si>
  <si>
    <t>Mgr. Tereza Mazanová,
Tel.: 37763 5652</t>
  </si>
  <si>
    <t>Sedláčkova 15, 
301 00 Plzeň, 
Fakulta filozofická - Katedra sociologie,
místnost SP 506</t>
  </si>
  <si>
    <t>Tenký notebook 13,4" dotykový</t>
  </si>
  <si>
    <t>Procesor: min. 8jádrový dosahuje min. 20 000 bodů na stránce https://www.cpubenchmark.net/, podpora virtualizace, automatické přetaktování, TDP max. 17W.
Integrovana graficka karta s výkonem min. 2 900 bodů na strance https://www.videocardbenchmark.net/.
Materiál šasi: hliník, karbon. Konstrukce je z jednoho kusu - hliníková, karbonová. Neobsahuje materiály, jako je například kadmium, olovo, rtuť a některé ftaláty.
RAM: typ DDR5, min. 32 GB min. 8 530 MHz frekvence paměti.
Úložiště: min. 1000 GB, technologie flash.
Portová výbava:
min. 2x USB-C (Thunderbolt 4),
min. 1x RJ45 přes adaptér,
min. 1x čtečka otisků prstů,
TPM chip.
Širokoúhlá webkamera - min. 2Mpx.
Konektivita: WiFi karta plnící standardy 802.11 be,  BlueTooth min. 5.4.
Displej: 13,4" OLED displej, rozlišení min. 2880 x 1800, lesklý, dotykový, poměr stran 16:10. 
Podsvícená CZ klávesnice.
Baterie: min. 55Wh kapacita, odpovídá cca 11 hodin výdrže.
Hmotnost notebooku max. 1,2 kg.
Výška max. 15 mm.
Lze nabíjet přes USB-C.
Záruka min. 3 roky následující pracovní den na místě u zákazníka (NBD on site).
Barva se preferuje stříbrná a černá.</t>
  </si>
  <si>
    <t>Operační systém Windows 11 Pro, předinstalovaný (nesmí to být licence typu K12 (EDU)).
Podpora ovladačů pro Windows 11 (64-bit).
OS Windows požadujeme z důvodu kompatibility s interními aplikacemi ZČU (Stag, Magion,...).
Podpora prostřednictvím internetu musí umožňovat stahování ovladačů a manuálu z internetu adresně pro konkrétní zadaný typ (sériové číslo) zařízení. 
Dodávka musí obsahovat nosič s instalací operačního systému dodaného v zařízení.</t>
  </si>
  <si>
    <t>Záruka na zboží min. 36 měsíců,
 servis NBD on site.</t>
  </si>
  <si>
    <t>Ergonomická klávesnice</t>
  </si>
  <si>
    <t>Klávesnice bezdrátová, ergonomická, 
plnoformátová (108 kláves), 
opěrka zápěstí a nastavitelné nožičky, 
připojení až ke 3 zařízením (1x 2,4GHz USB přijímač + 2x Bluetooth 5.1),
tiché membránové klávesy, 
vestavěná 500mAh baterie, 
12 multimediálních kláves, 
přepínání mezi Windows a macOS režimem, Plug &amp; Play, česká a slovenská lokalizace kláves. 
Kompatibilita Android, iOS, MacOS, Windows 10, Windows 11, Windows 8.</t>
  </si>
  <si>
    <t>Ergonomická podložka pod myš</t>
  </si>
  <si>
    <t>Podložka pod myš ergonomická, textilní, gelová opěrka pro zápěstí, protiskluzová spodní strana.</t>
  </si>
  <si>
    <t>Kapacita min. 512 GB.
Rozhraní: USB 3.2 Gen 1 (USB 3.0), konektor USB-A a USB-C.
Rychlost čtení min. 150 MB/s, rychlost zápisu min. 150 MB/s.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</si>
</sst>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216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0" fontId="26" fillId="4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18" fillId="3" borderId="15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left" vertical="center" wrapText="1" indent="1"/>
    </xf>
    <xf numFmtId="0" fontId="26" fillId="4" borderId="18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18" fillId="3" borderId="19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left" vertical="center" wrapText="1" indent="1"/>
    </xf>
    <xf numFmtId="0" fontId="26" fillId="4" borderId="21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8" fillId="3" borderId="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left" vertical="center" wrapText="1" indent="1"/>
    </xf>
    <xf numFmtId="0" fontId="26" fillId="4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15" fillId="6" borderId="24" xfId="0" applyFont="1" applyFill="1" applyBorder="1" applyAlignment="1" applyProtection="1">
      <alignment horizontal="center" vertical="center" wrapText="1"/>
    </xf>
    <xf numFmtId="0" fontId="5" fillId="6" borderId="24" xfId="0" applyFont="1" applyFill="1" applyBorder="1" applyAlignment="1" applyProtection="1">
      <alignment horizontal="center" vertical="center" wrapText="1"/>
    </xf>
    <xf numFmtId="0" fontId="18" fillId="3" borderId="24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9" fillId="3" borderId="24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left" vertical="center" wrapText="1" indent="1"/>
    </xf>
    <xf numFmtId="0" fontId="26" fillId="4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15" fillId="6" borderId="6" xfId="0" applyFont="1" applyFill="1" applyBorder="1" applyAlignment="1" applyProtection="1">
      <alignment horizontal="center" vertical="center" wrapText="1"/>
    </xf>
    <xf numFmtId="0" fontId="4" fillId="6" borderId="6" xfId="0" applyFont="1" applyFill="1" applyBorder="1" applyAlignment="1" applyProtection="1">
      <alignment horizontal="center" vertical="center" wrapText="1"/>
    </xf>
    <xf numFmtId="0" fontId="18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left" vertical="center" wrapText="1" indent="1"/>
    </xf>
    <xf numFmtId="0" fontId="8" fillId="3" borderId="6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15" fillId="6" borderId="6" xfId="0" applyFont="1" applyFill="1" applyBorder="1" applyAlignment="1" applyProtection="1">
      <alignment horizontal="center" vertical="center" wrapText="1"/>
    </xf>
    <xf numFmtId="0" fontId="4" fillId="6" borderId="6" xfId="0" applyFont="1" applyFill="1" applyBorder="1" applyAlignment="1" applyProtection="1">
      <alignment horizontal="center" vertical="center" wrapText="1"/>
    </xf>
    <xf numFmtId="0" fontId="18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left" vertical="center" wrapText="1" indent="1"/>
    </xf>
    <xf numFmtId="0" fontId="26" fillId="4" borderId="24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3" fillId="3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left" vertical="center" wrapText="1" indent="1"/>
    </xf>
    <xf numFmtId="0" fontId="26" fillId="4" borderId="29" xfId="0" applyFont="1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horizontal="right" vertical="center" indent="1"/>
    </xf>
    <xf numFmtId="164" fontId="0" fillId="3" borderId="29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9" fillId="3" borderId="29" xfId="0" applyFont="1" applyFill="1" applyBorder="1" applyAlignment="1" applyProtection="1">
      <alignment horizontal="center" vertical="center" wrapText="1"/>
    </xf>
    <xf numFmtId="0" fontId="10" fillId="3" borderId="2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164" fontId="14" fillId="0" borderId="12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6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0" fontId="16" fillId="4" borderId="24" xfId="0" applyFont="1" applyFill="1" applyBorder="1" applyAlignment="1" applyProtection="1">
      <alignment horizontal="left" vertical="center" wrapText="1" indent="1"/>
      <protection locked="0"/>
    </xf>
    <xf numFmtId="0" fontId="16" fillId="4" borderId="29" xfId="0" applyFont="1" applyFill="1" applyBorder="1" applyAlignment="1" applyProtection="1">
      <alignment horizontal="left" vertical="center" wrapText="1" indent="1"/>
      <protection locked="0"/>
    </xf>
    <xf numFmtId="0" fontId="26" fillId="4" borderId="26" xfId="0" applyFont="1" applyFill="1" applyBorder="1" applyAlignment="1" applyProtection="1">
      <alignment horizontal="center" vertical="center" wrapTex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F11" zoomScaleNormal="100" workbookViewId="0">
      <selection activeCell="H12" sqref="H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97" customWidth="1"/>
    <col min="5" max="5" width="10.5703125" style="22" customWidth="1"/>
    <col min="6" max="6" width="151.85546875" style="4" customWidth="1"/>
    <col min="7" max="7" width="36.42578125" style="6" customWidth="1"/>
    <col min="8" max="8" width="26.140625" style="6" customWidth="1"/>
    <col min="9" max="9" width="24" style="6" customWidth="1"/>
    <col min="10" max="10" width="16.140625" style="4" customWidth="1"/>
    <col min="11" max="11" width="31.7109375" style="1" customWidth="1"/>
    <col min="12" max="12" width="32.28515625" style="1" customWidth="1"/>
    <col min="13" max="13" width="23.5703125" style="1" customWidth="1"/>
    <col min="14" max="14" width="36.5703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34</v>
      </c>
      <c r="H6" s="30" t="s">
        <v>28</v>
      </c>
      <c r="I6" s="31" t="s">
        <v>20</v>
      </c>
      <c r="J6" s="29" t="s">
        <v>21</v>
      </c>
      <c r="K6" s="29" t="s">
        <v>48</v>
      </c>
      <c r="L6" s="32" t="s">
        <v>22</v>
      </c>
      <c r="M6" s="33" t="s">
        <v>23</v>
      </c>
      <c r="N6" s="32" t="s">
        <v>24</v>
      </c>
      <c r="O6" s="29" t="s">
        <v>32</v>
      </c>
      <c r="P6" s="32" t="s">
        <v>25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26</v>
      </c>
      <c r="V6" s="32" t="s">
        <v>27</v>
      </c>
    </row>
    <row r="7" spans="1:22" ht="129" customHeight="1" thickTop="1" x14ac:dyDescent="0.25">
      <c r="A7" s="36"/>
      <c r="B7" s="37">
        <v>1</v>
      </c>
      <c r="C7" s="38" t="s">
        <v>38</v>
      </c>
      <c r="D7" s="39">
        <v>1</v>
      </c>
      <c r="E7" s="40" t="s">
        <v>31</v>
      </c>
      <c r="F7" s="41" t="s">
        <v>43</v>
      </c>
      <c r="G7" s="199"/>
      <c r="H7" s="42" t="s">
        <v>35</v>
      </c>
      <c r="I7" s="43" t="s">
        <v>40</v>
      </c>
      <c r="J7" s="44" t="s">
        <v>35</v>
      </c>
      <c r="K7" s="45"/>
      <c r="L7" s="46"/>
      <c r="M7" s="47" t="s">
        <v>41</v>
      </c>
      <c r="N7" s="47" t="s">
        <v>42</v>
      </c>
      <c r="O7" s="48" t="s">
        <v>36</v>
      </c>
      <c r="P7" s="49">
        <f>D7*Q7</f>
        <v>2430</v>
      </c>
      <c r="Q7" s="50">
        <v>2430</v>
      </c>
      <c r="R7" s="208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12</v>
      </c>
    </row>
    <row r="8" spans="1:22" ht="104.25" customHeight="1" thickBot="1" x14ac:dyDescent="0.3">
      <c r="A8" s="36"/>
      <c r="B8" s="55">
        <v>2</v>
      </c>
      <c r="C8" s="56" t="s">
        <v>39</v>
      </c>
      <c r="D8" s="57">
        <v>1</v>
      </c>
      <c r="E8" s="58" t="s">
        <v>31</v>
      </c>
      <c r="F8" s="59" t="s">
        <v>44</v>
      </c>
      <c r="G8" s="200"/>
      <c r="H8" s="60" t="s">
        <v>35</v>
      </c>
      <c r="I8" s="61"/>
      <c r="J8" s="62"/>
      <c r="K8" s="63"/>
      <c r="L8" s="64"/>
      <c r="M8" s="65"/>
      <c r="N8" s="65"/>
      <c r="O8" s="66"/>
      <c r="P8" s="67">
        <f>D8*Q8</f>
        <v>110</v>
      </c>
      <c r="Q8" s="68">
        <v>110</v>
      </c>
      <c r="R8" s="209"/>
      <c r="S8" s="69">
        <f>D8*R8</f>
        <v>0</v>
      </c>
      <c r="T8" s="70" t="str">
        <f t="shared" ref="T8:T10" si="1">IF(ISNUMBER(R8), IF(R8&gt;Q8,"NEVYHOVUJE","VYHOVUJE")," ")</f>
        <v xml:space="preserve"> </v>
      </c>
      <c r="U8" s="71"/>
      <c r="V8" s="72" t="s">
        <v>14</v>
      </c>
    </row>
    <row r="9" spans="1:22" ht="56.25" customHeight="1" x14ac:dyDescent="0.25">
      <c r="A9" s="36"/>
      <c r="B9" s="73">
        <v>3</v>
      </c>
      <c r="C9" s="74" t="s">
        <v>45</v>
      </c>
      <c r="D9" s="75">
        <v>4</v>
      </c>
      <c r="E9" s="76" t="s">
        <v>31</v>
      </c>
      <c r="F9" s="77" t="s">
        <v>52</v>
      </c>
      <c r="G9" s="201"/>
      <c r="H9" s="78" t="s">
        <v>35</v>
      </c>
      <c r="I9" s="79" t="s">
        <v>40</v>
      </c>
      <c r="J9" s="80" t="s">
        <v>47</v>
      </c>
      <c r="K9" s="81" t="s">
        <v>49</v>
      </c>
      <c r="L9" s="82"/>
      <c r="M9" s="83" t="s">
        <v>50</v>
      </c>
      <c r="N9" s="83" t="s">
        <v>51</v>
      </c>
      <c r="O9" s="84" t="s">
        <v>36</v>
      </c>
      <c r="P9" s="85">
        <f>D9*Q9</f>
        <v>760</v>
      </c>
      <c r="Q9" s="86">
        <v>190</v>
      </c>
      <c r="R9" s="210"/>
      <c r="S9" s="87">
        <f>D9*R9</f>
        <v>0</v>
      </c>
      <c r="T9" s="88" t="str">
        <f t="shared" ref="T9" si="2">IF(ISNUMBER(R9), IF(R9&gt;Q9,"NEVYHOVUJE","VYHOVUJE")," ")</f>
        <v xml:space="preserve"> </v>
      </c>
      <c r="U9" s="89"/>
      <c r="V9" s="90" t="s">
        <v>16</v>
      </c>
    </row>
    <row r="10" spans="1:22" ht="56.25" customHeight="1" thickBot="1" x14ac:dyDescent="0.3">
      <c r="A10" s="36"/>
      <c r="B10" s="91">
        <v>4</v>
      </c>
      <c r="C10" s="92" t="s">
        <v>46</v>
      </c>
      <c r="D10" s="93">
        <v>5</v>
      </c>
      <c r="E10" s="94" t="s">
        <v>31</v>
      </c>
      <c r="F10" s="95" t="s">
        <v>53</v>
      </c>
      <c r="G10" s="202"/>
      <c r="H10" s="96" t="s">
        <v>35</v>
      </c>
      <c r="I10" s="97"/>
      <c r="J10" s="98"/>
      <c r="K10" s="99"/>
      <c r="L10" s="100"/>
      <c r="M10" s="101"/>
      <c r="N10" s="101"/>
      <c r="O10" s="102"/>
      <c r="P10" s="103">
        <f>D10*Q10</f>
        <v>650</v>
      </c>
      <c r="Q10" s="104">
        <v>130</v>
      </c>
      <c r="R10" s="211"/>
      <c r="S10" s="105">
        <f>D10*R10</f>
        <v>0</v>
      </c>
      <c r="T10" s="106" t="str">
        <f t="shared" si="1"/>
        <v xml:space="preserve"> </v>
      </c>
      <c r="U10" s="107"/>
      <c r="V10" s="108" t="s">
        <v>15</v>
      </c>
    </row>
    <row r="11" spans="1:22" ht="89.25" customHeight="1" thickBot="1" x14ac:dyDescent="0.3">
      <c r="A11" s="36"/>
      <c r="B11" s="109">
        <v>5</v>
      </c>
      <c r="C11" s="110" t="s">
        <v>54</v>
      </c>
      <c r="D11" s="111">
        <v>1</v>
      </c>
      <c r="E11" s="112" t="s">
        <v>31</v>
      </c>
      <c r="F11" s="113" t="s">
        <v>68</v>
      </c>
      <c r="G11" s="203"/>
      <c r="H11" s="114" t="s">
        <v>35</v>
      </c>
      <c r="I11" s="115" t="s">
        <v>40</v>
      </c>
      <c r="J11" s="115" t="s">
        <v>35</v>
      </c>
      <c r="K11" s="116"/>
      <c r="L11" s="117"/>
      <c r="M11" s="118" t="s">
        <v>55</v>
      </c>
      <c r="N11" s="118" t="s">
        <v>56</v>
      </c>
      <c r="O11" s="119" t="s">
        <v>36</v>
      </c>
      <c r="P11" s="120">
        <f>D11*Q11</f>
        <v>1200</v>
      </c>
      <c r="Q11" s="121">
        <v>1200</v>
      </c>
      <c r="R11" s="212"/>
      <c r="S11" s="122">
        <f>D11*R11</f>
        <v>0</v>
      </c>
      <c r="T11" s="123" t="str">
        <f t="shared" ref="T11" si="3">IF(ISNUMBER(R11), IF(R11&gt;Q11,"NEVYHOVUJE","VYHOVUJE")," ")</f>
        <v xml:space="preserve"> </v>
      </c>
      <c r="U11" s="124"/>
      <c r="V11" s="125" t="s">
        <v>13</v>
      </c>
    </row>
    <row r="12" spans="1:22" ht="336.75" customHeight="1" thickBot="1" x14ac:dyDescent="0.3">
      <c r="A12" s="36"/>
      <c r="B12" s="126">
        <v>6</v>
      </c>
      <c r="C12" s="127" t="s">
        <v>60</v>
      </c>
      <c r="D12" s="128">
        <v>1</v>
      </c>
      <c r="E12" s="129" t="s">
        <v>31</v>
      </c>
      <c r="F12" s="130" t="s">
        <v>61</v>
      </c>
      <c r="G12" s="204"/>
      <c r="H12" s="207"/>
      <c r="I12" s="127" t="s">
        <v>40</v>
      </c>
      <c r="J12" s="131" t="s">
        <v>35</v>
      </c>
      <c r="K12" s="132"/>
      <c r="L12" s="133" t="s">
        <v>63</v>
      </c>
      <c r="M12" s="134" t="s">
        <v>58</v>
      </c>
      <c r="N12" s="134" t="s">
        <v>59</v>
      </c>
      <c r="O12" s="135" t="s">
        <v>57</v>
      </c>
      <c r="P12" s="136">
        <f>D12*Q12</f>
        <v>57000</v>
      </c>
      <c r="Q12" s="137">
        <v>57000</v>
      </c>
      <c r="R12" s="213"/>
      <c r="S12" s="138">
        <f>D12*R12</f>
        <v>0</v>
      </c>
      <c r="T12" s="139" t="str">
        <f>IF(ISNUMBER(R12+R13), IF(R12+R13&gt;Q12,"NEVYHOVUJE","VYHOVUJE")," ")</f>
        <v>VYHOVUJE</v>
      </c>
      <c r="U12" s="140"/>
      <c r="V12" s="141" t="s">
        <v>11</v>
      </c>
    </row>
    <row r="13" spans="1:22" ht="105.75" customHeight="1" thickBot="1" x14ac:dyDescent="0.3">
      <c r="A13" s="36"/>
      <c r="B13" s="142"/>
      <c r="C13" s="143"/>
      <c r="D13" s="144"/>
      <c r="E13" s="145"/>
      <c r="F13" s="146" t="s">
        <v>62</v>
      </c>
      <c r="G13" s="205"/>
      <c r="H13" s="147" t="s">
        <v>35</v>
      </c>
      <c r="I13" s="143"/>
      <c r="J13" s="80"/>
      <c r="K13" s="148"/>
      <c r="L13" s="82"/>
      <c r="M13" s="149"/>
      <c r="N13" s="149"/>
      <c r="O13" s="84"/>
      <c r="P13" s="150"/>
      <c r="Q13" s="151"/>
      <c r="R13" s="214"/>
      <c r="S13" s="152">
        <f>D12*R13</f>
        <v>0</v>
      </c>
      <c r="T13" s="153"/>
      <c r="U13" s="89"/>
      <c r="V13" s="154"/>
    </row>
    <row r="14" spans="1:22" ht="166.5" customHeight="1" x14ac:dyDescent="0.25">
      <c r="A14" s="36"/>
      <c r="B14" s="73">
        <v>7</v>
      </c>
      <c r="C14" s="155" t="s">
        <v>64</v>
      </c>
      <c r="D14" s="75">
        <v>1</v>
      </c>
      <c r="E14" s="76" t="s">
        <v>31</v>
      </c>
      <c r="F14" s="156" t="s">
        <v>65</v>
      </c>
      <c r="G14" s="201"/>
      <c r="H14" s="78" t="s">
        <v>35</v>
      </c>
      <c r="I14" s="157" t="s">
        <v>40</v>
      </c>
      <c r="J14" s="157" t="s">
        <v>35</v>
      </c>
      <c r="K14" s="148"/>
      <c r="L14" s="82"/>
      <c r="M14" s="149" t="s">
        <v>41</v>
      </c>
      <c r="N14" s="149" t="s">
        <v>42</v>
      </c>
      <c r="O14" s="84" t="s">
        <v>36</v>
      </c>
      <c r="P14" s="85">
        <f>D14*Q14</f>
        <v>480</v>
      </c>
      <c r="Q14" s="86">
        <v>480</v>
      </c>
      <c r="R14" s="210"/>
      <c r="S14" s="87">
        <f>D14*R14</f>
        <v>0</v>
      </c>
      <c r="T14" s="88" t="str">
        <f t="shared" ref="T14:T15" si="4">IF(ISNUMBER(R14), IF(R14&gt;Q14,"NEVYHOVUJE","VYHOVUJE")," ")</f>
        <v xml:space="preserve"> </v>
      </c>
      <c r="U14" s="158"/>
      <c r="V14" s="90" t="s">
        <v>16</v>
      </c>
    </row>
    <row r="15" spans="1:22" ht="71.25" customHeight="1" thickBot="1" x14ac:dyDescent="0.3">
      <c r="A15" s="36"/>
      <c r="B15" s="159">
        <v>8</v>
      </c>
      <c r="C15" s="160" t="s">
        <v>66</v>
      </c>
      <c r="D15" s="161">
        <v>1</v>
      </c>
      <c r="E15" s="162" t="s">
        <v>31</v>
      </c>
      <c r="F15" s="163" t="s">
        <v>67</v>
      </c>
      <c r="G15" s="206"/>
      <c r="H15" s="164" t="s">
        <v>35</v>
      </c>
      <c r="I15" s="165"/>
      <c r="J15" s="165"/>
      <c r="K15" s="166"/>
      <c r="L15" s="167"/>
      <c r="M15" s="168"/>
      <c r="N15" s="168"/>
      <c r="O15" s="169"/>
      <c r="P15" s="170">
        <f>D15*Q15</f>
        <v>135</v>
      </c>
      <c r="Q15" s="171">
        <v>135</v>
      </c>
      <c r="R15" s="215"/>
      <c r="S15" s="172">
        <f>D15*R15</f>
        <v>0</v>
      </c>
      <c r="T15" s="173" t="str">
        <f t="shared" si="4"/>
        <v xml:space="preserve"> </v>
      </c>
      <c r="U15" s="174"/>
      <c r="V15" s="175" t="s">
        <v>15</v>
      </c>
    </row>
    <row r="16" spans="1:22" ht="17.45" customHeight="1" thickTop="1" thickBot="1" x14ac:dyDescent="0.3">
      <c r="C16" s="1"/>
      <c r="D16" s="1"/>
      <c r="E16" s="1"/>
      <c r="F16" s="1"/>
      <c r="G16" s="1"/>
      <c r="H16" s="1"/>
      <c r="I16" s="1"/>
      <c r="J16" s="1"/>
      <c r="N16" s="1"/>
      <c r="O16" s="1"/>
      <c r="P16" s="1"/>
      <c r="V16" s="176"/>
    </row>
    <row r="17" spans="2:22" ht="51.75" customHeight="1" thickTop="1" thickBot="1" x14ac:dyDescent="0.3">
      <c r="B17" s="177" t="s">
        <v>30</v>
      </c>
      <c r="C17" s="177"/>
      <c r="D17" s="177"/>
      <c r="E17" s="177"/>
      <c r="F17" s="177"/>
      <c r="G17" s="177"/>
      <c r="H17" s="178"/>
      <c r="I17" s="178"/>
      <c r="J17" s="179"/>
      <c r="K17" s="179"/>
      <c r="L17" s="27"/>
      <c r="M17" s="27"/>
      <c r="N17" s="27"/>
      <c r="O17" s="180"/>
      <c r="P17" s="180"/>
      <c r="Q17" s="181" t="s">
        <v>9</v>
      </c>
      <c r="R17" s="182" t="s">
        <v>10</v>
      </c>
      <c r="S17" s="183"/>
      <c r="T17" s="184"/>
      <c r="U17" s="185"/>
      <c r="V17" s="186"/>
    </row>
    <row r="18" spans="2:22" ht="50.45" customHeight="1" thickTop="1" thickBot="1" x14ac:dyDescent="0.3">
      <c r="B18" s="187" t="s">
        <v>29</v>
      </c>
      <c r="C18" s="187"/>
      <c r="D18" s="187"/>
      <c r="E18" s="187"/>
      <c r="F18" s="187"/>
      <c r="G18" s="187"/>
      <c r="H18" s="187"/>
      <c r="I18" s="188"/>
      <c r="L18" s="7"/>
      <c r="M18" s="7"/>
      <c r="N18" s="7"/>
      <c r="O18" s="189"/>
      <c r="P18" s="189"/>
      <c r="Q18" s="190">
        <f>SUM(P7:P15)</f>
        <v>62765</v>
      </c>
      <c r="R18" s="191">
        <f>SUM(S7:S15)</f>
        <v>0</v>
      </c>
      <c r="S18" s="192"/>
      <c r="T18" s="193"/>
    </row>
    <row r="19" spans="2:22" ht="15.75" thickTop="1" x14ac:dyDescent="0.25">
      <c r="B19" s="194" t="s">
        <v>33</v>
      </c>
      <c r="C19" s="194"/>
      <c r="D19" s="194"/>
      <c r="E19" s="194"/>
      <c r="F19" s="194"/>
      <c r="G19" s="194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2" x14ac:dyDescent="0.25">
      <c r="B20" s="195"/>
      <c r="C20" s="195"/>
      <c r="D20" s="195"/>
      <c r="E20" s="195"/>
      <c r="F20" s="19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2" x14ac:dyDescent="0.25">
      <c r="B21" s="195"/>
      <c r="C21" s="195"/>
      <c r="D21" s="195"/>
      <c r="E21" s="195"/>
      <c r="F21" s="19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2" x14ac:dyDescent="0.25">
      <c r="B22" s="195"/>
      <c r="C22" s="195"/>
      <c r="D22" s="195"/>
      <c r="E22" s="195"/>
      <c r="F22" s="19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2" ht="19.899999999999999" customHeight="1" x14ac:dyDescent="0.25">
      <c r="C23" s="179"/>
      <c r="D23" s="196"/>
      <c r="E23" s="179"/>
      <c r="F23" s="179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2" ht="19.899999999999999" customHeight="1" x14ac:dyDescent="0.25">
      <c r="H24" s="198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2" ht="19.899999999999999" customHeight="1" x14ac:dyDescent="0.25">
      <c r="C25" s="179"/>
      <c r="D25" s="196"/>
      <c r="E25" s="179"/>
      <c r="F25" s="17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2" ht="19.899999999999999" customHeight="1" x14ac:dyDescent="0.25">
      <c r="C26" s="179"/>
      <c r="D26" s="196"/>
      <c r="E26" s="179"/>
      <c r="F26" s="17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2" ht="19.899999999999999" customHeight="1" x14ac:dyDescent="0.25">
      <c r="C27" s="179"/>
      <c r="D27" s="196"/>
      <c r="E27" s="179"/>
      <c r="F27" s="179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2" ht="19.899999999999999" customHeight="1" x14ac:dyDescent="0.25">
      <c r="C28" s="179"/>
      <c r="D28" s="196"/>
      <c r="E28" s="179"/>
      <c r="F28" s="17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2" ht="19.899999999999999" customHeight="1" x14ac:dyDescent="0.25">
      <c r="C29" s="179"/>
      <c r="D29" s="196"/>
      <c r="E29" s="179"/>
      <c r="F29" s="17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2" ht="19.899999999999999" customHeight="1" x14ac:dyDescent="0.25">
      <c r="C30" s="179"/>
      <c r="D30" s="196"/>
      <c r="E30" s="179"/>
      <c r="F30" s="17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2" ht="19.899999999999999" customHeight="1" x14ac:dyDescent="0.25">
      <c r="C31" s="179"/>
      <c r="D31" s="196"/>
      <c r="E31" s="179"/>
      <c r="F31" s="179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2" ht="19.899999999999999" customHeight="1" x14ac:dyDescent="0.25">
      <c r="C32" s="179"/>
      <c r="D32" s="196"/>
      <c r="E32" s="179"/>
      <c r="F32" s="17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79"/>
      <c r="D33" s="196"/>
      <c r="E33" s="179"/>
      <c r="F33" s="17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79"/>
      <c r="D34" s="196"/>
      <c r="E34" s="179"/>
      <c r="F34" s="17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79"/>
      <c r="D35" s="196"/>
      <c r="E35" s="179"/>
      <c r="F35" s="17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79"/>
      <c r="D36" s="196"/>
      <c r="E36" s="179"/>
      <c r="F36" s="17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79"/>
      <c r="D37" s="196"/>
      <c r="E37" s="179"/>
      <c r="F37" s="17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79"/>
      <c r="D38" s="196"/>
      <c r="E38" s="179"/>
      <c r="F38" s="17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79"/>
      <c r="D39" s="196"/>
      <c r="E39" s="179"/>
      <c r="F39" s="17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79"/>
      <c r="D40" s="196"/>
      <c r="E40" s="179"/>
      <c r="F40" s="17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79"/>
      <c r="D41" s="196"/>
      <c r="E41" s="179"/>
      <c r="F41" s="17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79"/>
      <c r="D42" s="196"/>
      <c r="E42" s="179"/>
      <c r="F42" s="17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79"/>
      <c r="D43" s="196"/>
      <c r="E43" s="179"/>
      <c r="F43" s="17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79"/>
      <c r="D44" s="196"/>
      <c r="E44" s="179"/>
      <c r="F44" s="17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79"/>
      <c r="D45" s="196"/>
      <c r="E45" s="179"/>
      <c r="F45" s="17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79"/>
      <c r="D46" s="196"/>
      <c r="E46" s="179"/>
      <c r="F46" s="17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79"/>
      <c r="D47" s="196"/>
      <c r="E47" s="179"/>
      <c r="F47" s="17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79"/>
      <c r="D48" s="196"/>
      <c r="E48" s="179"/>
      <c r="F48" s="17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79"/>
      <c r="D49" s="196"/>
      <c r="E49" s="179"/>
      <c r="F49" s="17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79"/>
      <c r="D50" s="196"/>
      <c r="E50" s="179"/>
      <c r="F50" s="17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79"/>
      <c r="D51" s="196"/>
      <c r="E51" s="179"/>
      <c r="F51" s="17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79"/>
      <c r="D52" s="196"/>
      <c r="E52" s="179"/>
      <c r="F52" s="17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79"/>
      <c r="D53" s="196"/>
      <c r="E53" s="179"/>
      <c r="F53" s="17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79"/>
      <c r="D54" s="196"/>
      <c r="E54" s="179"/>
      <c r="F54" s="17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79"/>
      <c r="D55" s="196"/>
      <c r="E55" s="179"/>
      <c r="F55" s="17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79"/>
      <c r="D56" s="196"/>
      <c r="E56" s="179"/>
      <c r="F56" s="17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79"/>
      <c r="D57" s="196"/>
      <c r="E57" s="179"/>
      <c r="F57" s="17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79"/>
      <c r="D58" s="196"/>
      <c r="E58" s="179"/>
      <c r="F58" s="17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79"/>
      <c r="D59" s="196"/>
      <c r="E59" s="179"/>
      <c r="F59" s="17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79"/>
      <c r="D60" s="196"/>
      <c r="E60" s="179"/>
      <c r="F60" s="17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79"/>
      <c r="D61" s="196"/>
      <c r="E61" s="179"/>
      <c r="F61" s="17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79"/>
      <c r="D62" s="196"/>
      <c r="E62" s="179"/>
      <c r="F62" s="17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79"/>
      <c r="D63" s="196"/>
      <c r="E63" s="179"/>
      <c r="F63" s="17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79"/>
      <c r="D64" s="196"/>
      <c r="E64" s="179"/>
      <c r="F64" s="17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79"/>
      <c r="D65" s="196"/>
      <c r="E65" s="179"/>
      <c r="F65" s="17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79"/>
      <c r="D66" s="196"/>
      <c r="E66" s="179"/>
      <c r="F66" s="17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79"/>
      <c r="D67" s="196"/>
      <c r="E67" s="179"/>
      <c r="F67" s="17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79"/>
      <c r="D68" s="196"/>
      <c r="E68" s="179"/>
      <c r="F68" s="17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79"/>
      <c r="D69" s="196"/>
      <c r="E69" s="179"/>
      <c r="F69" s="17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79"/>
      <c r="D70" s="196"/>
      <c r="E70" s="179"/>
      <c r="F70" s="17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79"/>
      <c r="D71" s="196"/>
      <c r="E71" s="179"/>
      <c r="F71" s="17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79"/>
      <c r="D72" s="196"/>
      <c r="E72" s="179"/>
      <c r="F72" s="17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79"/>
      <c r="D73" s="196"/>
      <c r="E73" s="179"/>
      <c r="F73" s="17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79"/>
      <c r="D74" s="196"/>
      <c r="E74" s="179"/>
      <c r="F74" s="17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79"/>
      <c r="D75" s="196"/>
      <c r="E75" s="179"/>
      <c r="F75" s="17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79"/>
      <c r="D76" s="196"/>
      <c r="E76" s="179"/>
      <c r="F76" s="17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79"/>
      <c r="D77" s="196"/>
      <c r="E77" s="179"/>
      <c r="F77" s="17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79"/>
      <c r="D78" s="196"/>
      <c r="E78" s="179"/>
      <c r="F78" s="17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79"/>
      <c r="D79" s="196"/>
      <c r="E79" s="179"/>
      <c r="F79" s="17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79"/>
      <c r="D80" s="196"/>
      <c r="E80" s="179"/>
      <c r="F80" s="17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79"/>
      <c r="D81" s="196"/>
      <c r="E81" s="179"/>
      <c r="F81" s="17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79"/>
      <c r="D82" s="196"/>
      <c r="E82" s="179"/>
      <c r="F82" s="17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79"/>
      <c r="D83" s="196"/>
      <c r="E83" s="179"/>
      <c r="F83" s="17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79"/>
      <c r="D84" s="196"/>
      <c r="E84" s="179"/>
      <c r="F84" s="17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79"/>
      <c r="D85" s="196"/>
      <c r="E85" s="179"/>
      <c r="F85" s="17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79"/>
      <c r="D86" s="196"/>
      <c r="E86" s="179"/>
      <c r="F86" s="17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79"/>
      <c r="D87" s="196"/>
      <c r="E87" s="179"/>
      <c r="F87" s="17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79"/>
      <c r="D88" s="196"/>
      <c r="E88" s="179"/>
      <c r="F88" s="17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79"/>
      <c r="D89" s="196"/>
      <c r="E89" s="179"/>
      <c r="F89" s="17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79"/>
      <c r="D90" s="196"/>
      <c r="E90" s="179"/>
      <c r="F90" s="17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79"/>
      <c r="D91" s="196"/>
      <c r="E91" s="179"/>
      <c r="F91" s="17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79"/>
      <c r="D92" s="196"/>
      <c r="E92" s="179"/>
      <c r="F92" s="17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79"/>
      <c r="D93" s="196"/>
      <c r="E93" s="179"/>
      <c r="F93" s="179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79"/>
      <c r="D94" s="196"/>
      <c r="E94" s="179"/>
      <c r="F94" s="179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79"/>
      <c r="D95" s="196"/>
      <c r="E95" s="179"/>
      <c r="F95" s="179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79"/>
      <c r="D96" s="196"/>
      <c r="E96" s="179"/>
      <c r="F96" s="179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79"/>
      <c r="D97" s="196"/>
      <c r="E97" s="179"/>
      <c r="F97" s="179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79"/>
      <c r="D98" s="196"/>
      <c r="E98" s="179"/>
      <c r="F98" s="179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79"/>
      <c r="D99" s="196"/>
      <c r="E99" s="179"/>
      <c r="F99" s="179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79"/>
      <c r="D100" s="196"/>
      <c r="E100" s="179"/>
      <c r="F100" s="179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79"/>
      <c r="D101" s="196"/>
      <c r="E101" s="179"/>
      <c r="F101" s="179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79"/>
      <c r="D102" s="196"/>
      <c r="E102" s="179"/>
      <c r="F102" s="179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79"/>
      <c r="D103" s="196"/>
      <c r="E103" s="179"/>
      <c r="F103" s="179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79"/>
      <c r="D104" s="196"/>
      <c r="E104" s="179"/>
      <c r="F104" s="179"/>
      <c r="G104" s="16"/>
      <c r="H104" s="16"/>
      <c r="I104" s="11"/>
      <c r="J104" s="11"/>
      <c r="K104" s="11"/>
      <c r="L104" s="11"/>
      <c r="M104" s="11"/>
      <c r="N104" s="17"/>
      <c r="O104" s="17"/>
      <c r="P104" s="17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</sheetData>
  <sheetProtection algorithmName="SHA-512" hashValue="5XACVDWhPtZ6Af9rcjjorODLt4EHwpiGvTBkdbo/SOXiFd/3CHaFCE0CzeIpYZerviieoMRGXX/y8qvD2jvnlg==" saltValue="fcjvUwZtCRyWSC6B+BTFGQ==" spinCount="100000" sheet="1" objects="1" scenarios="1"/>
  <mergeCells count="47">
    <mergeCell ref="I14:I15"/>
    <mergeCell ref="J14:J15"/>
    <mergeCell ref="U14:U15"/>
    <mergeCell ref="M14:M15"/>
    <mergeCell ref="N14:N15"/>
    <mergeCell ref="O14:O15"/>
    <mergeCell ref="K14:K15"/>
    <mergeCell ref="L14:L15"/>
    <mergeCell ref="I9:I10"/>
    <mergeCell ref="J9:J10"/>
    <mergeCell ref="K9:K10"/>
    <mergeCell ref="U9:U10"/>
    <mergeCell ref="M9:M10"/>
    <mergeCell ref="N9:N10"/>
    <mergeCell ref="O9:O10"/>
    <mergeCell ref="L9:L10"/>
    <mergeCell ref="B19:G19"/>
    <mergeCell ref="R18:T18"/>
    <mergeCell ref="R17:T17"/>
    <mergeCell ref="B17:G17"/>
    <mergeCell ref="B18:H18"/>
    <mergeCell ref="M7:M8"/>
    <mergeCell ref="N7:N8"/>
    <mergeCell ref="B1:D1"/>
    <mergeCell ref="G5:H5"/>
    <mergeCell ref="I7:I8"/>
    <mergeCell ref="J7:J8"/>
    <mergeCell ref="K7:K8"/>
    <mergeCell ref="O7:O8"/>
    <mergeCell ref="L7:L8"/>
    <mergeCell ref="U7:U8"/>
    <mergeCell ref="Q12:Q13"/>
    <mergeCell ref="T12:T13"/>
    <mergeCell ref="U12:U13"/>
    <mergeCell ref="V12:V13"/>
    <mergeCell ref="B12:B13"/>
    <mergeCell ref="C12:C13"/>
    <mergeCell ref="D12:D13"/>
    <mergeCell ref="E12:E13"/>
    <mergeCell ref="I12:I13"/>
    <mergeCell ref="J12:J13"/>
    <mergeCell ref="K12:K13"/>
    <mergeCell ref="L12:L13"/>
    <mergeCell ref="M12:M13"/>
    <mergeCell ref="N12:N13"/>
    <mergeCell ref="O12:O13"/>
    <mergeCell ref="P12:P13"/>
  </mergeCells>
  <conditionalFormatting sqref="G7:H15 R7:R15">
    <cfRule type="notContainsBlanks" dxfId="7" priority="81">
      <formula>LEN(TRIM(G7))&gt;0</formula>
    </cfRule>
    <cfRule type="notContainsBlanks" dxfId="6" priority="82">
      <formula>LEN(TRIM(G7))&gt;0</formula>
    </cfRule>
    <cfRule type="containsBlanks" dxfId="5" priority="84">
      <formula>LEN(TRIM(G7))=0</formula>
    </cfRule>
  </conditionalFormatting>
  <conditionalFormatting sqref="G7:H15">
    <cfRule type="notContainsBlanks" dxfId="4" priority="80">
      <formula>LEN(TRIM(G7))&gt;0</formula>
    </cfRule>
  </conditionalFormatting>
  <conditionalFormatting sqref="T7:T12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T14:T15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2" xr:uid="{349A6282-9232-40B5-B155-0C95E3B5B228}">
      <formula1>"ks,bal,sada,m,"</formula1>
    </dataValidation>
    <dataValidation type="list" allowBlank="1" showInputMessage="1" showErrorMessage="1" sqref="J7 J9 J11:J12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13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V7:V9 V11 V14 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2025-02-21T12:53:21Z</cp:lastPrinted>
  <dcterms:created xsi:type="dcterms:W3CDTF">2014-03-05T12:43:32Z</dcterms:created>
  <dcterms:modified xsi:type="dcterms:W3CDTF">2025-02-21T13:44:34Z</dcterms:modified>
</cp:coreProperties>
</file>